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6" i="1" l="1"/>
  <c r="O21" i="1"/>
  <c r="O20" i="1"/>
  <c r="O22" i="1" s="1"/>
  <c r="O16" i="1"/>
  <c r="O14" i="1"/>
  <c r="O17" i="1" s="1"/>
  <c r="R16" i="1"/>
  <c r="Q16" i="1"/>
  <c r="P16" i="1"/>
  <c r="N16" i="1"/>
  <c r="R14" i="1"/>
  <c r="Q14" i="1"/>
  <c r="Q17" i="1" s="1"/>
  <c r="P14" i="1"/>
  <c r="R21" i="1"/>
  <c r="Q21" i="1"/>
  <c r="P21" i="1"/>
  <c r="R20" i="1"/>
  <c r="R22" i="1" s="1"/>
  <c r="Q20" i="1"/>
  <c r="Q22" i="1" s="1"/>
  <c r="P20" i="1"/>
  <c r="R36" i="1"/>
  <c r="Q36" i="1"/>
  <c r="P36" i="1"/>
  <c r="P22" i="1"/>
  <c r="N36" i="1"/>
  <c r="K37" i="1"/>
  <c r="K38" i="1" s="1"/>
  <c r="K39" i="1" s="1"/>
  <c r="K40" i="1" s="1"/>
  <c r="O40" i="1" s="1"/>
  <c r="K31" i="1"/>
  <c r="K32" i="1" s="1"/>
  <c r="K33" i="1" s="1"/>
  <c r="K34" i="1" s="1"/>
  <c r="K25" i="1"/>
  <c r="K26" i="1" s="1"/>
  <c r="K27" i="1" s="1"/>
  <c r="K28" i="1" s="1"/>
  <c r="N21" i="1"/>
  <c r="N20" i="1"/>
  <c r="N14" i="1"/>
  <c r="N17" i="1" s="1"/>
  <c r="N22" i="1" l="1"/>
  <c r="P17" i="1"/>
  <c r="N37" i="1"/>
  <c r="N39" i="1"/>
  <c r="P37" i="1"/>
  <c r="R37" i="1"/>
  <c r="P38" i="1"/>
  <c r="R38" i="1"/>
  <c r="P39" i="1"/>
  <c r="R39" i="1"/>
  <c r="P40" i="1"/>
  <c r="R40" i="1"/>
  <c r="R17" i="1"/>
  <c r="O37" i="1"/>
  <c r="O39" i="1"/>
  <c r="N38" i="1"/>
  <c r="N40" i="1"/>
  <c r="Q37" i="1"/>
  <c r="Q38" i="1"/>
  <c r="Q39" i="1"/>
  <c r="Q40" i="1"/>
  <c r="O38" i="1"/>
  <c r="O28" i="1"/>
  <c r="O34" i="1" s="1"/>
  <c r="O26" i="1"/>
  <c r="O32" i="1" s="1"/>
  <c r="O24" i="1"/>
  <c r="O30" i="1" s="1"/>
  <c r="O27" i="1"/>
  <c r="O33" i="1" s="1"/>
  <c r="O25" i="1"/>
  <c r="O31" i="1" s="1"/>
  <c r="P28" i="1"/>
  <c r="P34" i="1" s="1"/>
  <c r="R28" i="1"/>
  <c r="R34" i="1" s="1"/>
  <c r="Q28" i="1"/>
  <c r="Q34" i="1" s="1"/>
  <c r="P24" i="1"/>
  <c r="P30" i="1" s="1"/>
  <c r="R24" i="1"/>
  <c r="R30" i="1" s="1"/>
  <c r="P25" i="1"/>
  <c r="P31" i="1" s="1"/>
  <c r="R25" i="1"/>
  <c r="R31" i="1" s="1"/>
  <c r="P26" i="1"/>
  <c r="P32" i="1" s="1"/>
  <c r="R26" i="1"/>
  <c r="R32" i="1" s="1"/>
  <c r="P27" i="1"/>
  <c r="P33" i="1" s="1"/>
  <c r="R27" i="1"/>
  <c r="R33" i="1" s="1"/>
  <c r="Q24" i="1"/>
  <c r="Q30" i="1" s="1"/>
  <c r="Q25" i="1"/>
  <c r="Q31" i="1" s="1"/>
  <c r="Q26" i="1"/>
  <c r="Q32" i="1" s="1"/>
  <c r="Q27" i="1"/>
  <c r="Q33" i="1" s="1"/>
  <c r="N28" i="1"/>
  <c r="N34" i="1" s="1"/>
  <c r="N26" i="1"/>
  <c r="N32" i="1" s="1"/>
  <c r="N24" i="1"/>
  <c r="N30" i="1" s="1"/>
  <c r="N27" i="1"/>
  <c r="N33" i="1" s="1"/>
  <c r="N25" i="1"/>
  <c r="N31" i="1" s="1"/>
</calcChain>
</file>

<file path=xl/sharedStrings.xml><?xml version="1.0" encoding="utf-8"?>
<sst xmlns="http://schemas.openxmlformats.org/spreadsheetml/2006/main" count="83" uniqueCount="39">
  <si>
    <t>Malli</t>
  </si>
  <si>
    <t>Polttoaine</t>
  </si>
  <si>
    <t>Tekniset tiedot</t>
  </si>
  <si>
    <t>l</t>
  </si>
  <si>
    <t>Verso</t>
  </si>
  <si>
    <t>Diesel</t>
  </si>
  <si>
    <t>Prius</t>
  </si>
  <si>
    <t>Hybridi</t>
  </si>
  <si>
    <t>Bensiini</t>
  </si>
  <si>
    <t>0-100 km</t>
  </si>
  <si>
    <t>Kulutus</t>
  </si>
  <si>
    <t>Päästö</t>
  </si>
  <si>
    <t>Hinta</t>
  </si>
  <si>
    <t>s</t>
  </si>
  <si>
    <t>l/100 km</t>
  </si>
  <si>
    <t>gCO2/km</t>
  </si>
  <si>
    <t>Kiinteät kulut</t>
  </si>
  <si>
    <t>Pääoma</t>
  </si>
  <si>
    <t>Verot</t>
  </si>
  <si>
    <t>Vakuutukset</t>
  </si>
  <si>
    <t>Yhteensä</t>
  </si>
  <si>
    <t>Muuttuvat kulut</t>
  </si>
  <si>
    <t>€/l</t>
  </si>
  <si>
    <t>c/km</t>
  </si>
  <si>
    <t>Huolto</t>
  </si>
  <si>
    <t>Moottorin koko</t>
  </si>
  <si>
    <t>Teho</t>
  </si>
  <si>
    <t>kW</t>
  </si>
  <si>
    <t>€</t>
  </si>
  <si>
    <t>Vuosikustannukset</t>
  </si>
  <si>
    <t>km</t>
  </si>
  <si>
    <t>Kustannukset per km</t>
  </si>
  <si>
    <t>Päästöt vuodessa</t>
  </si>
  <si>
    <t>kgCO2</t>
  </si>
  <si>
    <t>Auris</t>
  </si>
  <si>
    <t>Avensis</t>
  </si>
  <si>
    <t>Vagon</t>
  </si>
  <si>
    <t>Yaris</t>
  </si>
  <si>
    <t>Autojen kustannusvertailu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</si>
</sst>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485775</xdr:colOff>
      <xdr:row>30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752975" cy="534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U40"/>
  <sheetViews>
    <sheetView showGridLines="0" tabSelected="1" topLeftCell="J1" workbookViewId="0">
      <selection activeCell="J1" sqref="J1"/>
    </sheetView>
  </sheetViews>
  <sheetFormatPr defaultRowHeight="15" x14ac:dyDescent="0.25"/>
  <cols>
    <col min="10" max="10" width="3.28515625" customWidth="1"/>
    <col min="11" max="11" width="9.42578125" customWidth="1"/>
    <col min="12" max="12" width="6" customWidth="1"/>
    <col min="14" max="14" width="11.5703125" bestFit="1" customWidth="1"/>
  </cols>
  <sheetData>
    <row r="1" spans="10:21" x14ac:dyDescent="0.25">
      <c r="J1" t="s">
        <v>38</v>
      </c>
    </row>
    <row r="3" spans="10:21" x14ac:dyDescent="0.25">
      <c r="J3" s="19" t="s">
        <v>0</v>
      </c>
      <c r="K3" s="20"/>
      <c r="L3" s="20"/>
      <c r="M3" s="20"/>
      <c r="N3" s="20" t="s">
        <v>4</v>
      </c>
      <c r="O3" s="20" t="s">
        <v>35</v>
      </c>
      <c r="P3" s="27" t="s">
        <v>6</v>
      </c>
      <c r="Q3" s="20" t="s">
        <v>34</v>
      </c>
      <c r="R3" s="21" t="s">
        <v>37</v>
      </c>
    </row>
    <row r="4" spans="10:21" x14ac:dyDescent="0.25">
      <c r="J4" s="22" t="s">
        <v>1</v>
      </c>
      <c r="K4" s="23"/>
      <c r="L4" s="23"/>
      <c r="M4" s="23"/>
      <c r="N4" s="23" t="s">
        <v>5</v>
      </c>
      <c r="O4" s="23" t="s">
        <v>36</v>
      </c>
      <c r="P4" s="28" t="s">
        <v>7</v>
      </c>
      <c r="Q4" s="23" t="s">
        <v>8</v>
      </c>
      <c r="R4" s="24" t="s">
        <v>8</v>
      </c>
    </row>
    <row r="5" spans="10:21" x14ac:dyDescent="0.25">
      <c r="J5" s="6" t="s">
        <v>2</v>
      </c>
      <c r="K5" s="7"/>
      <c r="L5" s="7"/>
      <c r="M5" s="7"/>
      <c r="N5" s="7"/>
      <c r="O5" s="7"/>
      <c r="P5" s="29"/>
      <c r="Q5" s="7"/>
      <c r="R5" s="8"/>
    </row>
    <row r="6" spans="10:21" x14ac:dyDescent="0.25">
      <c r="J6" s="6"/>
      <c r="K6" s="7" t="s">
        <v>1</v>
      </c>
      <c r="L6" s="7"/>
      <c r="M6" s="7"/>
      <c r="N6" s="7" t="s">
        <v>5</v>
      </c>
      <c r="O6" s="7" t="s">
        <v>5</v>
      </c>
      <c r="P6" s="29" t="s">
        <v>8</v>
      </c>
      <c r="Q6" s="7" t="s">
        <v>8</v>
      </c>
      <c r="R6" s="8" t="s">
        <v>8</v>
      </c>
    </row>
    <row r="7" spans="10:21" x14ac:dyDescent="0.25">
      <c r="J7" s="6"/>
      <c r="K7" s="7" t="s">
        <v>25</v>
      </c>
      <c r="L7" s="7"/>
      <c r="M7" s="7" t="s">
        <v>3</v>
      </c>
      <c r="N7" s="9">
        <v>2.2000000000000002</v>
      </c>
      <c r="O7" s="10">
        <v>2.2000000000000002</v>
      </c>
      <c r="P7" s="30">
        <v>1.8</v>
      </c>
      <c r="Q7" s="9">
        <v>1.3</v>
      </c>
      <c r="R7" s="11">
        <v>1</v>
      </c>
      <c r="S7" s="1"/>
    </row>
    <row r="8" spans="10:21" x14ac:dyDescent="0.25">
      <c r="J8" s="6"/>
      <c r="K8" s="7" t="s">
        <v>26</v>
      </c>
      <c r="L8" s="7"/>
      <c r="M8" s="7" t="s">
        <v>27</v>
      </c>
      <c r="N8" s="9">
        <v>110</v>
      </c>
      <c r="O8" s="10">
        <v>110</v>
      </c>
      <c r="P8" s="30">
        <v>73</v>
      </c>
      <c r="Q8" s="9">
        <v>73</v>
      </c>
      <c r="R8" s="11">
        <v>53</v>
      </c>
      <c r="S8" s="1"/>
    </row>
    <row r="9" spans="10:21" x14ac:dyDescent="0.25">
      <c r="J9" s="6"/>
      <c r="K9" s="7" t="s">
        <v>9</v>
      </c>
      <c r="L9" s="7"/>
      <c r="M9" s="7" t="s">
        <v>13</v>
      </c>
      <c r="N9" s="9">
        <v>10</v>
      </c>
      <c r="O9" s="10">
        <v>9</v>
      </c>
      <c r="P9" s="30"/>
      <c r="Q9" s="9">
        <v>12</v>
      </c>
      <c r="R9" s="11"/>
      <c r="S9" s="1"/>
    </row>
    <row r="10" spans="10:21" x14ac:dyDescent="0.25">
      <c r="J10" s="6"/>
      <c r="K10" s="7" t="s">
        <v>10</v>
      </c>
      <c r="L10" s="7"/>
      <c r="M10" s="7" t="s">
        <v>14</v>
      </c>
      <c r="N10" s="9">
        <v>6</v>
      </c>
      <c r="O10" s="10">
        <v>5.5</v>
      </c>
      <c r="P10" s="30">
        <v>4.0999999999999996</v>
      </c>
      <c r="Q10" s="9">
        <v>5.5</v>
      </c>
      <c r="R10" s="11">
        <v>4.8</v>
      </c>
      <c r="S10" s="1"/>
    </row>
    <row r="11" spans="10:21" x14ac:dyDescent="0.25">
      <c r="J11" s="6"/>
      <c r="K11" s="7" t="s">
        <v>11</v>
      </c>
      <c r="L11" s="7"/>
      <c r="M11" s="7" t="s">
        <v>15</v>
      </c>
      <c r="N11" s="9">
        <v>159</v>
      </c>
      <c r="O11" s="10">
        <v>147</v>
      </c>
      <c r="P11" s="30">
        <v>96</v>
      </c>
      <c r="Q11" s="9">
        <v>87</v>
      </c>
      <c r="R11" s="11">
        <v>111</v>
      </c>
      <c r="S11" s="1"/>
    </row>
    <row r="12" spans="10:21" x14ac:dyDescent="0.25">
      <c r="J12" s="6"/>
      <c r="K12" s="7" t="s">
        <v>12</v>
      </c>
      <c r="L12" s="7"/>
      <c r="M12" s="7" t="s">
        <v>28</v>
      </c>
      <c r="N12" s="10">
        <v>39653</v>
      </c>
      <c r="O12" s="10">
        <v>35630</v>
      </c>
      <c r="P12" s="31">
        <v>39375</v>
      </c>
      <c r="Q12" s="10">
        <v>20075</v>
      </c>
      <c r="R12" s="13">
        <v>15000</v>
      </c>
      <c r="S12" s="2"/>
      <c r="T12" s="2"/>
      <c r="U12" s="2"/>
    </row>
    <row r="13" spans="10:21" x14ac:dyDescent="0.25">
      <c r="J13" s="4" t="s">
        <v>16</v>
      </c>
      <c r="K13" s="5"/>
      <c r="L13" s="5"/>
      <c r="M13" s="5"/>
      <c r="N13" s="25"/>
      <c r="O13" s="25"/>
      <c r="P13" s="32"/>
      <c r="Q13" s="25"/>
      <c r="R13" s="26"/>
      <c r="S13" s="2"/>
      <c r="T13" s="2"/>
      <c r="U13" s="2"/>
    </row>
    <row r="14" spans="10:21" x14ac:dyDescent="0.25">
      <c r="J14" s="6"/>
      <c r="K14" s="7" t="s">
        <v>17</v>
      </c>
      <c r="L14" s="7"/>
      <c r="M14" s="7" t="s">
        <v>28</v>
      </c>
      <c r="N14" s="12">
        <f>-PMT(5%,20,N12)</f>
        <v>3181.8593098724828</v>
      </c>
      <c r="O14" s="12">
        <f>-PMT(5%,20,O12)</f>
        <v>2859.0433816043314</v>
      </c>
      <c r="P14" s="31">
        <f t="shared" ref="P14:R14" si="0">-PMT(5%,20,P12)</f>
        <v>3159.5518706334706</v>
      </c>
      <c r="Q14" s="12">
        <f t="shared" si="0"/>
        <v>1610.8699378531282</v>
      </c>
      <c r="R14" s="14">
        <f t="shared" si="0"/>
        <v>1203.6388078603698</v>
      </c>
      <c r="S14" s="3"/>
      <c r="T14" s="2"/>
      <c r="U14" s="2"/>
    </row>
    <row r="15" spans="10:21" x14ac:dyDescent="0.25">
      <c r="J15" s="6"/>
      <c r="K15" s="7" t="s">
        <v>18</v>
      </c>
      <c r="L15" s="7"/>
      <c r="M15" s="7" t="s">
        <v>28</v>
      </c>
      <c r="N15" s="10">
        <v>608</v>
      </c>
      <c r="O15" s="10">
        <v>572</v>
      </c>
      <c r="P15" s="33">
        <v>80</v>
      </c>
      <c r="Q15" s="10">
        <v>110</v>
      </c>
      <c r="R15" s="13">
        <v>94</v>
      </c>
      <c r="S15" s="2"/>
      <c r="T15" s="2"/>
      <c r="U15" s="2"/>
    </row>
    <row r="16" spans="10:21" x14ac:dyDescent="0.25">
      <c r="J16" s="6"/>
      <c r="K16" s="7" t="s">
        <v>19</v>
      </c>
      <c r="L16" s="7"/>
      <c r="M16" s="7" t="s">
        <v>28</v>
      </c>
      <c r="N16" s="12">
        <f>N12*0.02</f>
        <v>793.06000000000006</v>
      </c>
      <c r="O16" s="12">
        <f>O12*0.02</f>
        <v>712.6</v>
      </c>
      <c r="P16" s="31">
        <f t="shared" ref="P16:R16" si="1">P12*0.02</f>
        <v>787.5</v>
      </c>
      <c r="Q16" s="12">
        <f t="shared" si="1"/>
        <v>401.5</v>
      </c>
      <c r="R16" s="14">
        <f t="shared" si="1"/>
        <v>300</v>
      </c>
      <c r="S16" s="3"/>
      <c r="T16" s="2"/>
      <c r="U16" s="2"/>
    </row>
    <row r="17" spans="10:21" x14ac:dyDescent="0.25">
      <c r="J17" s="15"/>
      <c r="K17" s="16" t="s">
        <v>20</v>
      </c>
      <c r="L17" s="16"/>
      <c r="M17" s="16" t="s">
        <v>28</v>
      </c>
      <c r="N17" s="17">
        <f>SUM(N14:N16)</f>
        <v>4582.9193098724827</v>
      </c>
      <c r="O17" s="17">
        <f>SUM(O14:O16)</f>
        <v>4143.6433816043318</v>
      </c>
      <c r="P17" s="34">
        <f t="shared" ref="P17:R17" si="2">SUM(P14:P16)</f>
        <v>4027.0518706334706</v>
      </c>
      <c r="Q17" s="17">
        <f t="shared" si="2"/>
        <v>2122.3699378531282</v>
      </c>
      <c r="R17" s="18">
        <f t="shared" si="2"/>
        <v>1597.6388078603698</v>
      </c>
      <c r="S17" s="3"/>
      <c r="T17" s="2"/>
      <c r="U17" s="2"/>
    </row>
    <row r="18" spans="10:21" x14ac:dyDescent="0.25">
      <c r="J18" s="6" t="s">
        <v>21</v>
      </c>
      <c r="K18" s="7"/>
      <c r="L18" s="7"/>
      <c r="M18" s="7"/>
      <c r="N18" s="10"/>
      <c r="O18" s="10"/>
      <c r="P18" s="33"/>
      <c r="Q18" s="10"/>
      <c r="R18" s="13"/>
      <c r="S18" s="2"/>
      <c r="T18" s="2"/>
      <c r="U18" s="2"/>
    </row>
    <row r="19" spans="10:21" x14ac:dyDescent="0.25">
      <c r="J19" s="6"/>
      <c r="K19" s="7" t="s">
        <v>1</v>
      </c>
      <c r="L19" s="7"/>
      <c r="M19" s="7" t="s">
        <v>22</v>
      </c>
      <c r="N19" s="10">
        <v>1.6</v>
      </c>
      <c r="O19" s="10">
        <v>1.6</v>
      </c>
      <c r="P19" s="33">
        <v>1.8</v>
      </c>
      <c r="Q19" s="10">
        <v>1.8</v>
      </c>
      <c r="R19" s="13">
        <v>1.8</v>
      </c>
      <c r="S19" s="2"/>
      <c r="T19" s="2"/>
      <c r="U19" s="2"/>
    </row>
    <row r="20" spans="10:21" x14ac:dyDescent="0.25">
      <c r="J20" s="6"/>
      <c r="K20" s="7" t="s">
        <v>1</v>
      </c>
      <c r="L20" s="7"/>
      <c r="M20" s="7" t="s">
        <v>23</v>
      </c>
      <c r="N20" s="9">
        <f>N10*N19</f>
        <v>9.6000000000000014</v>
      </c>
      <c r="O20" s="9">
        <f>O10*O19</f>
        <v>8.8000000000000007</v>
      </c>
      <c r="P20" s="30">
        <f t="shared" ref="P20:R20" si="3">P10*P19</f>
        <v>7.38</v>
      </c>
      <c r="Q20" s="9">
        <f t="shared" si="3"/>
        <v>9.9</v>
      </c>
      <c r="R20" s="11">
        <f t="shared" si="3"/>
        <v>8.64</v>
      </c>
      <c r="S20" s="1"/>
      <c r="T20" s="2"/>
      <c r="U20" s="2"/>
    </row>
    <row r="21" spans="10:21" x14ac:dyDescent="0.25">
      <c r="J21" s="6"/>
      <c r="K21" s="7" t="s">
        <v>24</v>
      </c>
      <c r="L21" s="7"/>
      <c r="M21" s="7" t="s">
        <v>23</v>
      </c>
      <c r="N21" s="9">
        <f>N12*0.03/200</f>
        <v>5.9479499999999996</v>
      </c>
      <c r="O21" s="9">
        <f>O12*0.03/200</f>
        <v>5.3444999999999991</v>
      </c>
      <c r="P21" s="30">
        <f t="shared" ref="P21:R21" si="4">P12*0.03/200</f>
        <v>5.90625</v>
      </c>
      <c r="Q21" s="9">
        <f t="shared" si="4"/>
        <v>3.01125</v>
      </c>
      <c r="R21" s="11">
        <f t="shared" si="4"/>
        <v>2.25</v>
      </c>
      <c r="S21" s="1"/>
      <c r="T21" s="2"/>
      <c r="U21" s="2"/>
    </row>
    <row r="22" spans="10:21" x14ac:dyDescent="0.25">
      <c r="J22" s="6"/>
      <c r="K22" s="7" t="s">
        <v>20</v>
      </c>
      <c r="L22" s="7"/>
      <c r="M22" s="7" t="s">
        <v>23</v>
      </c>
      <c r="N22" s="9">
        <f>N20+N21</f>
        <v>15.54795</v>
      </c>
      <c r="O22" s="9">
        <f>O20+O21</f>
        <v>14.144500000000001</v>
      </c>
      <c r="P22" s="30">
        <f t="shared" ref="P22:R22" si="5">P20+P21</f>
        <v>13.286249999999999</v>
      </c>
      <c r="Q22" s="9">
        <f t="shared" si="5"/>
        <v>12.911250000000001</v>
      </c>
      <c r="R22" s="11">
        <f t="shared" si="5"/>
        <v>10.89</v>
      </c>
      <c r="S22" s="1"/>
      <c r="T22" s="2"/>
      <c r="U22" s="2"/>
    </row>
    <row r="23" spans="10:21" x14ac:dyDescent="0.25">
      <c r="J23" s="4" t="s">
        <v>29</v>
      </c>
      <c r="K23" s="5"/>
      <c r="L23" s="5"/>
      <c r="M23" s="5"/>
      <c r="N23" s="25"/>
      <c r="O23" s="25"/>
      <c r="P23" s="32"/>
      <c r="Q23" s="25"/>
      <c r="R23" s="26"/>
      <c r="S23" s="2"/>
      <c r="T23" s="2"/>
      <c r="U23" s="2"/>
    </row>
    <row r="24" spans="10:21" x14ac:dyDescent="0.25">
      <c r="J24" s="6"/>
      <c r="K24" s="7">
        <v>10000</v>
      </c>
      <c r="L24" s="7" t="s">
        <v>30</v>
      </c>
      <c r="M24" s="7" t="s">
        <v>28</v>
      </c>
      <c r="N24" s="12">
        <f>N$17+$K24*N$22/100</f>
        <v>6137.7143098724828</v>
      </c>
      <c r="O24" s="12">
        <f>O$17+$K24*O$22/100</f>
        <v>5558.0933816043316</v>
      </c>
      <c r="P24" s="31">
        <f t="shared" ref="P24:R24" si="6">P$17+$K24*P$22/100</f>
        <v>5355.6768706334706</v>
      </c>
      <c r="Q24" s="12">
        <f t="shared" si="6"/>
        <v>3413.4949378531282</v>
      </c>
      <c r="R24" s="14">
        <f t="shared" si="6"/>
        <v>2686.6388078603695</v>
      </c>
      <c r="S24" s="3"/>
      <c r="T24" s="2"/>
      <c r="U24" s="2"/>
    </row>
    <row r="25" spans="10:21" x14ac:dyDescent="0.25">
      <c r="J25" s="6"/>
      <c r="K25" s="7">
        <f>5000+K24</f>
        <v>15000</v>
      </c>
      <c r="L25" s="7" t="s">
        <v>30</v>
      </c>
      <c r="M25" s="7" t="s">
        <v>28</v>
      </c>
      <c r="N25" s="12">
        <f>N$17+$K25*N$22/100</f>
        <v>6915.1118098724828</v>
      </c>
      <c r="O25" s="12">
        <f t="shared" ref="O25:R28" si="7">O$17+$K25*O$22/100</f>
        <v>6265.318381604332</v>
      </c>
      <c r="P25" s="31">
        <f t="shared" si="7"/>
        <v>6019.9893706334706</v>
      </c>
      <c r="Q25" s="12">
        <f t="shared" si="7"/>
        <v>4059.0574378531282</v>
      </c>
      <c r="R25" s="14">
        <f t="shared" si="7"/>
        <v>3231.1388078603695</v>
      </c>
      <c r="S25" s="3"/>
      <c r="T25" s="2"/>
      <c r="U25" s="2"/>
    </row>
    <row r="26" spans="10:21" x14ac:dyDescent="0.25">
      <c r="J26" s="6"/>
      <c r="K26" s="7">
        <f t="shared" ref="K26:K28" si="8">5000+K25</f>
        <v>20000</v>
      </c>
      <c r="L26" s="7" t="s">
        <v>30</v>
      </c>
      <c r="M26" s="7" t="s">
        <v>28</v>
      </c>
      <c r="N26" s="12">
        <f>N$17+$K26*N$22/100</f>
        <v>7692.5093098724828</v>
      </c>
      <c r="O26" s="12">
        <f t="shared" si="7"/>
        <v>6972.5433816043314</v>
      </c>
      <c r="P26" s="31">
        <f t="shared" si="7"/>
        <v>6684.3018706334706</v>
      </c>
      <c r="Q26" s="12">
        <f t="shared" si="7"/>
        <v>4704.6199378531292</v>
      </c>
      <c r="R26" s="14">
        <f t="shared" si="7"/>
        <v>3775.6388078603695</v>
      </c>
      <c r="S26" s="3"/>
      <c r="T26" s="2"/>
      <c r="U26" s="2"/>
    </row>
    <row r="27" spans="10:21" x14ac:dyDescent="0.25">
      <c r="J27" s="6"/>
      <c r="K27" s="7">
        <f t="shared" si="8"/>
        <v>25000</v>
      </c>
      <c r="L27" s="7" t="s">
        <v>30</v>
      </c>
      <c r="M27" s="7" t="s">
        <v>28</v>
      </c>
      <c r="N27" s="12">
        <f>N$17+$K27*N$22/100</f>
        <v>8469.906809872482</v>
      </c>
      <c r="O27" s="12">
        <f t="shared" si="7"/>
        <v>7679.7683816043318</v>
      </c>
      <c r="P27" s="31">
        <f t="shared" si="7"/>
        <v>7348.6143706334706</v>
      </c>
      <c r="Q27" s="12">
        <f t="shared" si="7"/>
        <v>5350.1824378531282</v>
      </c>
      <c r="R27" s="14">
        <f t="shared" si="7"/>
        <v>4320.1388078603695</v>
      </c>
      <c r="S27" s="3"/>
      <c r="T27" s="2"/>
      <c r="U27" s="2"/>
    </row>
    <row r="28" spans="10:21" x14ac:dyDescent="0.25">
      <c r="J28" s="15"/>
      <c r="K28" s="16">
        <f t="shared" si="8"/>
        <v>30000</v>
      </c>
      <c r="L28" s="16" t="s">
        <v>30</v>
      </c>
      <c r="M28" s="16" t="s">
        <v>28</v>
      </c>
      <c r="N28" s="17">
        <f>N$17+$K28*N$22/100</f>
        <v>9247.3043098724829</v>
      </c>
      <c r="O28" s="17">
        <f t="shared" si="7"/>
        <v>8386.9933816043322</v>
      </c>
      <c r="P28" s="34">
        <f t="shared" si="7"/>
        <v>8012.9268706334697</v>
      </c>
      <c r="Q28" s="17">
        <f t="shared" si="7"/>
        <v>5995.7449378531282</v>
      </c>
      <c r="R28" s="18">
        <f t="shared" si="7"/>
        <v>4864.6388078603695</v>
      </c>
      <c r="S28" s="3"/>
      <c r="T28" s="2"/>
      <c r="U28" s="2"/>
    </row>
    <row r="29" spans="10:21" x14ac:dyDescent="0.25">
      <c r="J29" s="6" t="s">
        <v>31</v>
      </c>
      <c r="K29" s="7"/>
      <c r="L29" s="7"/>
      <c r="M29" s="7"/>
      <c r="N29" s="10"/>
      <c r="O29" s="10"/>
      <c r="P29" s="33"/>
      <c r="Q29" s="10"/>
      <c r="R29" s="13"/>
      <c r="S29" s="2"/>
      <c r="T29" s="2"/>
      <c r="U29" s="2"/>
    </row>
    <row r="30" spans="10:21" x14ac:dyDescent="0.25">
      <c r="J30" s="6"/>
      <c r="K30" s="7">
        <v>10000</v>
      </c>
      <c r="L30" s="7" t="s">
        <v>30</v>
      </c>
      <c r="M30" s="7" t="s">
        <v>23</v>
      </c>
      <c r="N30" s="12">
        <f>N24/$K30*100</f>
        <v>61.377143098724829</v>
      </c>
      <c r="O30" s="12">
        <f>O24/$K30*100</f>
        <v>55.58093381604332</v>
      </c>
      <c r="P30" s="31">
        <f t="shared" ref="P30:R30" si="9">P24/$K30*100</f>
        <v>53.556768706334701</v>
      </c>
      <c r="Q30" s="12">
        <f t="shared" si="9"/>
        <v>34.134949378531282</v>
      </c>
      <c r="R30" s="14">
        <f t="shared" si="9"/>
        <v>26.866388078603698</v>
      </c>
      <c r="S30" s="3"/>
      <c r="T30" s="2"/>
      <c r="U30" s="2"/>
    </row>
    <row r="31" spans="10:21" x14ac:dyDescent="0.25">
      <c r="J31" s="6"/>
      <c r="K31" s="7">
        <f>5000+K30</f>
        <v>15000</v>
      </c>
      <c r="L31" s="7" t="s">
        <v>30</v>
      </c>
      <c r="M31" s="7" t="s">
        <v>23</v>
      </c>
      <c r="N31" s="12">
        <f>N25/$K31*100</f>
        <v>46.100745399149886</v>
      </c>
      <c r="O31" s="12">
        <f t="shared" ref="O31" si="10">O25/$K31*100</f>
        <v>41.768789210695545</v>
      </c>
      <c r="P31" s="31">
        <f t="shared" ref="P31:R34" si="11">P25/$K31*100</f>
        <v>40.133262470889804</v>
      </c>
      <c r="Q31" s="12">
        <f t="shared" si="11"/>
        <v>27.060382919020853</v>
      </c>
      <c r="R31" s="14">
        <f t="shared" si="11"/>
        <v>21.540925385735797</v>
      </c>
      <c r="S31" s="3"/>
      <c r="T31" s="2"/>
      <c r="U31" s="2"/>
    </row>
    <row r="32" spans="10:21" x14ac:dyDescent="0.25">
      <c r="J32" s="6"/>
      <c r="K32" s="7">
        <f t="shared" ref="K32:K34" si="12">5000+K31</f>
        <v>20000</v>
      </c>
      <c r="L32" s="7" t="s">
        <v>30</v>
      </c>
      <c r="M32" s="7" t="s">
        <v>23</v>
      </c>
      <c r="N32" s="12">
        <f>N26/$K32*100</f>
        <v>38.462546549362415</v>
      </c>
      <c r="O32" s="12">
        <f t="shared" ref="O32" si="13">O26/$K32*100</f>
        <v>34.86271690802166</v>
      </c>
      <c r="P32" s="31">
        <f t="shared" si="11"/>
        <v>33.421509353167352</v>
      </c>
      <c r="Q32" s="12">
        <f t="shared" si="11"/>
        <v>23.523099689265646</v>
      </c>
      <c r="R32" s="14">
        <f t="shared" si="11"/>
        <v>18.878194039301849</v>
      </c>
      <c r="S32" s="3"/>
      <c r="T32" s="2"/>
      <c r="U32" s="2"/>
    </row>
    <row r="33" spans="10:21" x14ac:dyDescent="0.25">
      <c r="J33" s="6"/>
      <c r="K33" s="7">
        <f t="shared" si="12"/>
        <v>25000</v>
      </c>
      <c r="L33" s="7" t="s">
        <v>30</v>
      </c>
      <c r="M33" s="7" t="s">
        <v>23</v>
      </c>
      <c r="N33" s="12">
        <f>N27/$K33*100</f>
        <v>33.879627239489928</v>
      </c>
      <c r="O33" s="12">
        <f t="shared" ref="O33" si="14">O27/$K33*100</f>
        <v>30.719073526417329</v>
      </c>
      <c r="P33" s="31">
        <f t="shared" si="11"/>
        <v>29.39445748253388</v>
      </c>
      <c r="Q33" s="12">
        <f t="shared" si="11"/>
        <v>21.400729751412513</v>
      </c>
      <c r="R33" s="14">
        <f t="shared" si="11"/>
        <v>17.280555231441479</v>
      </c>
      <c r="S33" s="3"/>
      <c r="T33" s="2"/>
      <c r="U33" s="2"/>
    </row>
    <row r="34" spans="10:21" x14ac:dyDescent="0.25">
      <c r="J34" s="6"/>
      <c r="K34" s="7">
        <f t="shared" si="12"/>
        <v>30000</v>
      </c>
      <c r="L34" s="7" t="s">
        <v>30</v>
      </c>
      <c r="M34" s="7" t="s">
        <v>23</v>
      </c>
      <c r="N34" s="12">
        <f>N28/$K34*100</f>
        <v>30.824347699574943</v>
      </c>
      <c r="O34" s="12">
        <f t="shared" ref="O34" si="15">O28/$K34*100</f>
        <v>27.956644605347776</v>
      </c>
      <c r="P34" s="31">
        <f t="shared" si="11"/>
        <v>26.7097562354449</v>
      </c>
      <c r="Q34" s="12">
        <f t="shared" si="11"/>
        <v>19.985816459510428</v>
      </c>
      <c r="R34" s="14">
        <f t="shared" si="11"/>
        <v>16.215462692867899</v>
      </c>
      <c r="S34" s="3"/>
      <c r="T34" s="2"/>
      <c r="U34" s="2"/>
    </row>
    <row r="35" spans="10:21" x14ac:dyDescent="0.25">
      <c r="J35" s="4" t="s">
        <v>32</v>
      </c>
      <c r="K35" s="5"/>
      <c r="L35" s="5"/>
      <c r="M35" s="5"/>
      <c r="N35" s="25"/>
      <c r="O35" s="25"/>
      <c r="P35" s="32"/>
      <c r="Q35" s="25"/>
      <c r="R35" s="26"/>
      <c r="S35" s="2"/>
      <c r="T35" s="2"/>
      <c r="U35" s="2"/>
    </row>
    <row r="36" spans="10:21" x14ac:dyDescent="0.25">
      <c r="J36" s="6"/>
      <c r="K36" s="7">
        <v>10000</v>
      </c>
      <c r="L36" s="7" t="s">
        <v>30</v>
      </c>
      <c r="M36" s="7" t="s">
        <v>33</v>
      </c>
      <c r="N36" s="12">
        <f>N$11*$K36/1000</f>
        <v>1590</v>
      </c>
      <c r="O36" s="12">
        <f>O$11*$K36/1000</f>
        <v>1470</v>
      </c>
      <c r="P36" s="31">
        <f t="shared" ref="P36:R36" si="16">P$11*$K36/1000</f>
        <v>960</v>
      </c>
      <c r="Q36" s="12">
        <f t="shared" si="16"/>
        <v>870</v>
      </c>
      <c r="R36" s="14">
        <f t="shared" si="16"/>
        <v>1110</v>
      </c>
      <c r="S36" s="3"/>
      <c r="T36" s="2"/>
      <c r="U36" s="2"/>
    </row>
    <row r="37" spans="10:21" x14ac:dyDescent="0.25">
      <c r="J37" s="6"/>
      <c r="K37" s="7">
        <f>5000+K36</f>
        <v>15000</v>
      </c>
      <c r="L37" s="7" t="s">
        <v>30</v>
      </c>
      <c r="M37" s="7" t="s">
        <v>33</v>
      </c>
      <c r="N37" s="12">
        <f>N$11*$K37/1000</f>
        <v>2385</v>
      </c>
      <c r="O37" s="12">
        <f t="shared" ref="O37:R40" si="17">O$11*$K37/1000</f>
        <v>2205</v>
      </c>
      <c r="P37" s="31">
        <f t="shared" si="17"/>
        <v>1440</v>
      </c>
      <c r="Q37" s="12">
        <f t="shared" si="17"/>
        <v>1305</v>
      </c>
      <c r="R37" s="14">
        <f t="shared" si="17"/>
        <v>1665</v>
      </c>
      <c r="S37" s="3"/>
      <c r="T37" s="2"/>
      <c r="U37" s="2"/>
    </row>
    <row r="38" spans="10:21" x14ac:dyDescent="0.25">
      <c r="J38" s="6"/>
      <c r="K38" s="7">
        <f t="shared" ref="K38:K40" si="18">5000+K37</f>
        <v>20000</v>
      </c>
      <c r="L38" s="7" t="s">
        <v>30</v>
      </c>
      <c r="M38" s="7" t="s">
        <v>33</v>
      </c>
      <c r="N38" s="12">
        <f>N$11*$K38/1000</f>
        <v>3180</v>
      </c>
      <c r="O38" s="12">
        <f t="shared" si="17"/>
        <v>2940</v>
      </c>
      <c r="P38" s="31">
        <f t="shared" si="17"/>
        <v>1920</v>
      </c>
      <c r="Q38" s="12">
        <f t="shared" si="17"/>
        <v>1740</v>
      </c>
      <c r="R38" s="14">
        <f t="shared" si="17"/>
        <v>2220</v>
      </c>
      <c r="S38" s="3"/>
      <c r="T38" s="2"/>
      <c r="U38" s="2"/>
    </row>
    <row r="39" spans="10:21" x14ac:dyDescent="0.25">
      <c r="J39" s="6"/>
      <c r="K39" s="7">
        <f t="shared" si="18"/>
        <v>25000</v>
      </c>
      <c r="L39" s="7" t="s">
        <v>30</v>
      </c>
      <c r="M39" s="7" t="s">
        <v>33</v>
      </c>
      <c r="N39" s="12">
        <f>N$11*$K39/1000</f>
        <v>3975</v>
      </c>
      <c r="O39" s="12">
        <f t="shared" si="17"/>
        <v>3675</v>
      </c>
      <c r="P39" s="31">
        <f t="shared" si="17"/>
        <v>2400</v>
      </c>
      <c r="Q39" s="12">
        <f t="shared" si="17"/>
        <v>2175</v>
      </c>
      <c r="R39" s="14">
        <f t="shared" si="17"/>
        <v>2775</v>
      </c>
      <c r="S39" s="3"/>
      <c r="T39" s="2"/>
      <c r="U39" s="2"/>
    </row>
    <row r="40" spans="10:21" x14ac:dyDescent="0.25">
      <c r="J40" s="15"/>
      <c r="K40" s="16">
        <f t="shared" si="18"/>
        <v>30000</v>
      </c>
      <c r="L40" s="16" t="s">
        <v>30</v>
      </c>
      <c r="M40" s="16" t="s">
        <v>33</v>
      </c>
      <c r="N40" s="17">
        <f>N$11*$K40/1000</f>
        <v>4770</v>
      </c>
      <c r="O40" s="17">
        <f t="shared" si="17"/>
        <v>4410</v>
      </c>
      <c r="P40" s="34">
        <f t="shared" si="17"/>
        <v>2880</v>
      </c>
      <c r="Q40" s="17">
        <f t="shared" si="17"/>
        <v>2610</v>
      </c>
      <c r="R40" s="18">
        <f t="shared" si="17"/>
        <v>3330</v>
      </c>
      <c r="S40" s="3"/>
      <c r="T40" s="2"/>
      <c r="U40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</dc:creator>
  <cp:lastModifiedBy>Asko</cp:lastModifiedBy>
  <dcterms:created xsi:type="dcterms:W3CDTF">2013-02-18T15:06:51Z</dcterms:created>
  <dcterms:modified xsi:type="dcterms:W3CDTF">2013-02-27T13:25:37Z</dcterms:modified>
</cp:coreProperties>
</file>